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DEZ21\prestação de contas DEZ21\2 - Produção\2.1 - Produção Assistencial - HEGV\"/>
    </mc:Choice>
  </mc:AlternateContent>
  <xr:revisionPtr revIDLastSave="0" documentId="13_ncr:1_{B1C95BE3-EB09-4481-80E2-FB811C9E32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ntitativa 2o. Semestre" sheetId="4" r:id="rId1"/>
  </sheets>
  <externalReferences>
    <externalReference r:id="rId2"/>
  </externalReferences>
  <definedNames>
    <definedName name="_xlnm.Print_Area" localSheetId="0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H13" i="4"/>
  <c r="H12" i="4"/>
  <c r="H11" i="4"/>
  <c r="H10" i="4"/>
  <c r="Q14" i="4"/>
  <c r="N14" i="4"/>
  <c r="K14" i="4"/>
  <c r="H14" i="4"/>
  <c r="E14" i="4"/>
  <c r="D13" i="4"/>
  <c r="V18" i="4"/>
  <c r="W18" i="4" s="1"/>
  <c r="V16" i="4"/>
  <c r="W16" i="4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B14" i="4"/>
  <c r="I14" i="4"/>
  <c r="O14" i="4"/>
  <c r="P14" i="4"/>
  <c r="R14" i="4"/>
  <c r="S14" i="4" s="1"/>
  <c r="L14" i="4"/>
  <c r="M14" i="4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J14" i="4"/>
  <c r="V14" i="4" l="1"/>
  <c r="W14" i="4" s="1"/>
</calcChain>
</file>

<file path=xl/sharedStrings.xml><?xml version="1.0" encoding="utf-8"?>
<sst xmlns="http://schemas.openxmlformats.org/spreadsheetml/2006/main" count="88" uniqueCount="26">
  <si>
    <t>ATIVIDADES HOSPITALARES</t>
  </si>
  <si>
    <t>PRODUÇÃO ASSISTENCIAL HOSPITALAR</t>
  </si>
  <si>
    <t>PREV.</t>
  </si>
  <si>
    <t>REAL.</t>
  </si>
  <si>
    <t>%</t>
  </si>
  <si>
    <t>MÉDIA ANO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</si>
  <si>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</si>
  <si>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</si>
  <si>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</si>
  <si>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</si>
  <si>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</si>
  <si>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</si>
  <si>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</si>
  <si>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</si>
  <si>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</si>
  <si>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</si>
  <si>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 xml:space="preserve">ORGANIZAÇÃO SOCIAL DE SAÚDE
</t>
  </si>
  <si>
    <t>Tomografia Computadorizada  (TC)</t>
  </si>
  <si>
    <t>PRODUÇÃO ASSISTENCIAL SADT</t>
  </si>
  <si>
    <t>PRODUÇÃO ASSISTENCIAL UPA24h</t>
  </si>
  <si>
    <t>Atendimento mensal</t>
  </si>
  <si>
    <t>COMPLEXO ESTADUAL DE SAÚDE - HOSPITAL ESTADUAL GETÚLIO VARGAS</t>
  </si>
  <si>
    <t>META QUANTITATIVA - ANO VIGENTE 2021</t>
  </si>
  <si>
    <t>IPCEP - Instituto de Psicologia Clínica Educacional e Profissional</t>
  </si>
  <si>
    <t>CONTRATO GESTÃO 004/2021  - EDITAL DE SELEÇÃO Nº 04/2021</t>
  </si>
  <si>
    <t>set-21 (16-30)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</si>
</sst>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7" formatCode="[$-416]mmm\-yy;@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6" applyFont="1" applyAlignment="1" applyProtection="1">
      <alignment vertical="center"/>
      <protection locked="0"/>
    </xf>
    <xf numFmtId="0" fontId="9" fillId="0" borderId="0" xfId="6" applyFont="1" applyAlignment="1">
      <alignment horizontal="center"/>
    </xf>
    <xf numFmtId="0" fontId="7" fillId="0" borderId="0" xfId="6" applyFont="1"/>
    <xf numFmtId="0" fontId="9" fillId="0" borderId="0" xfId="6" applyFont="1"/>
    <xf numFmtId="9" fontId="10" fillId="0" borderId="1" xfId="7" applyFont="1" applyFill="1" applyBorder="1" applyAlignment="1" applyProtection="1">
      <alignment horizontal="center" vertical="center"/>
    </xf>
    <xf numFmtId="0" fontId="11" fillId="0" borderId="0" xfId="6" applyFont="1"/>
    <xf numFmtId="0" fontId="12" fillId="3" borderId="2" xfId="6" applyFont="1" applyFill="1" applyBorder="1" applyAlignment="1" applyProtection="1">
      <alignment vertical="center"/>
      <protection locked="0"/>
    </xf>
    <xf numFmtId="0" fontId="12" fillId="3" borderId="2" xfId="6" applyFont="1" applyFill="1" applyBorder="1" applyAlignment="1" applyProtection="1">
      <alignment horizontal="center" vertical="center"/>
      <protection locked="0"/>
    </xf>
    <xf numFmtId="3" fontId="10" fillId="2" borderId="3" xfId="6" applyNumberFormat="1" applyFont="1" applyFill="1" applyBorder="1" applyAlignment="1" applyProtection="1">
      <alignment horizontal="center" vertical="center"/>
    </xf>
    <xf numFmtId="3" fontId="10" fillId="2" borderId="2" xfId="6" applyNumberFormat="1" applyFont="1" applyFill="1" applyBorder="1" applyAlignment="1" applyProtection="1">
      <alignment horizontal="center" vertical="center"/>
    </xf>
    <xf numFmtId="165" fontId="13" fillId="0" borderId="0" xfId="9" applyNumberFormat="1" applyFont="1" applyFill="1" applyBorder="1" applyAlignment="1" applyProtection="1">
      <alignment horizontal="center" vertical="center"/>
      <protection locked="0"/>
    </xf>
    <xf numFmtId="0" fontId="14" fillId="0" borderId="0" xfId="6" applyFont="1" applyFill="1" applyBorder="1"/>
    <xf numFmtId="0" fontId="9" fillId="4" borderId="4" xfId="6" applyFont="1" applyFill="1" applyBorder="1" applyAlignment="1"/>
    <xf numFmtId="0" fontId="9" fillId="4" borderId="2" xfId="6" applyFont="1" applyFill="1" applyBorder="1" applyAlignment="1"/>
    <xf numFmtId="0" fontId="6" fillId="5" borderId="0" xfId="6" applyFont="1" applyFill="1" applyBorder="1" applyAlignment="1">
      <alignment horizontal="center" vertical="center" wrapText="1"/>
    </xf>
    <xf numFmtId="3" fontId="7" fillId="0" borderId="0" xfId="6" applyNumberFormat="1" applyFont="1" applyBorder="1"/>
    <xf numFmtId="9" fontId="10" fillId="0" borderId="5" xfId="7" applyFont="1" applyFill="1" applyBorder="1" applyAlignment="1" applyProtection="1">
      <alignment horizontal="center" vertical="center"/>
    </xf>
    <xf numFmtId="41" fontId="5" fillId="0" borderId="0" xfId="2" applyNumberFormat="1" applyFont="1" applyBorder="1" applyAlignment="1">
      <alignment horizontal="center" vertical="center" wrapText="1"/>
    </xf>
    <xf numFmtId="41" fontId="5" fillId="0" borderId="0" xfId="2" applyNumberFormat="1" applyFont="1" applyBorder="1" applyAlignment="1">
      <alignment horizontal="center" wrapText="1"/>
    </xf>
    <xf numFmtId="41" fontId="4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10" fillId="0" borderId="7" xfId="7" applyFont="1" applyFill="1" applyBorder="1" applyAlignment="1" applyProtection="1">
      <alignment horizontal="center" vertical="center"/>
    </xf>
    <xf numFmtId="3" fontId="10" fillId="2" borderId="8" xfId="6" applyNumberFormat="1" applyFont="1" applyFill="1" applyBorder="1" applyAlignment="1" applyProtection="1">
      <alignment horizontal="center" vertical="center"/>
    </xf>
    <xf numFmtId="165" fontId="13" fillId="5" borderId="0" xfId="9" applyNumberFormat="1" applyFont="1" applyFill="1" applyBorder="1" applyAlignment="1" applyProtection="1">
      <alignment horizontal="center" vertical="center"/>
    </xf>
    <xf numFmtId="9" fontId="10" fillId="0" borderId="10" xfId="7" applyFont="1" applyFill="1" applyBorder="1" applyAlignment="1" applyProtection="1">
      <alignment horizontal="center" vertical="center"/>
    </xf>
    <xf numFmtId="9" fontId="10" fillId="0" borderId="11" xfId="7" applyFont="1" applyFill="1" applyBorder="1" applyAlignment="1" applyProtection="1">
      <alignment horizontal="center" vertical="center"/>
    </xf>
    <xf numFmtId="3" fontId="10" fillId="2" borderId="12" xfId="6" applyNumberFormat="1" applyFont="1" applyFill="1" applyBorder="1" applyAlignment="1" applyProtection="1">
      <alignment horizontal="center" vertical="center"/>
    </xf>
    <xf numFmtId="3" fontId="10" fillId="2" borderId="13" xfId="6" applyNumberFormat="1" applyFont="1" applyFill="1" applyBorder="1" applyAlignment="1" applyProtection="1">
      <alignment horizontal="center" vertical="center"/>
    </xf>
    <xf numFmtId="0" fontId="16" fillId="2" borderId="15" xfId="6" applyFont="1" applyFill="1" applyBorder="1" applyAlignment="1">
      <alignment horizontal="left" vertical="center" wrapText="1"/>
    </xf>
    <xf numFmtId="3" fontId="17" fillId="2" borderId="16" xfId="6" applyNumberFormat="1" applyFont="1" applyFill="1" applyBorder="1" applyAlignment="1">
      <alignment horizontal="left" vertical="center" wrapText="1"/>
    </xf>
    <xf numFmtId="3" fontId="10" fillId="0" borderId="14" xfId="9" applyNumberFormat="1" applyFont="1" applyFill="1" applyBorder="1" applyAlignment="1" applyProtection="1">
      <alignment horizontal="center" vertical="center"/>
    </xf>
    <xf numFmtId="3" fontId="10" fillId="2" borderId="17" xfId="6" applyNumberFormat="1" applyFont="1" applyFill="1" applyBorder="1" applyAlignment="1" applyProtection="1">
      <alignment horizontal="center" vertical="center"/>
    </xf>
    <xf numFmtId="9" fontId="10" fillId="0" borderId="19" xfId="7" applyFont="1" applyFill="1" applyBorder="1" applyAlignment="1" applyProtection="1">
      <alignment horizontal="center" vertical="center"/>
    </xf>
    <xf numFmtId="3" fontId="10" fillId="2" borderId="20" xfId="6" applyNumberFormat="1" applyFont="1" applyFill="1" applyBorder="1" applyAlignment="1" applyProtection="1">
      <alignment horizontal="center" vertical="center"/>
    </xf>
    <xf numFmtId="3" fontId="10" fillId="2" borderId="21" xfId="6" applyNumberFormat="1" applyFont="1" applyFill="1" applyBorder="1" applyAlignment="1" applyProtection="1">
      <alignment horizontal="center" vertical="center"/>
    </xf>
    <xf numFmtId="0" fontId="17" fillId="2" borderId="15" xfId="6" applyFont="1" applyFill="1" applyBorder="1" applyAlignment="1" applyProtection="1">
      <alignment horizontal="center" vertical="center" wrapText="1"/>
    </xf>
    <xf numFmtId="0" fontId="16" fillId="2" borderId="22" xfId="6" applyFont="1" applyFill="1" applyBorder="1" applyAlignment="1">
      <alignment horizontal="left" vertical="center" wrapText="1"/>
    </xf>
    <xf numFmtId="9" fontId="10" fillId="0" borderId="23" xfId="7" applyFont="1" applyFill="1" applyBorder="1" applyAlignment="1" applyProtection="1">
      <alignment horizontal="center" vertical="center"/>
    </xf>
    <xf numFmtId="3" fontId="10" fillId="2" borderId="24" xfId="6" applyNumberFormat="1" applyFont="1" applyFill="1" applyBorder="1" applyAlignment="1" applyProtection="1">
      <alignment horizontal="center" vertical="center"/>
    </xf>
    <xf numFmtId="0" fontId="17" fillId="2" borderId="22" xfId="6" applyFont="1" applyFill="1" applyBorder="1" applyAlignment="1">
      <alignment horizontal="left" vertical="center" wrapText="1"/>
    </xf>
    <xf numFmtId="3" fontId="10" fillId="6" borderId="25" xfId="6" applyNumberFormat="1" applyFont="1" applyFill="1" applyBorder="1" applyAlignment="1" applyProtection="1">
      <alignment horizontal="center" vertical="center"/>
    </xf>
    <xf numFmtId="3" fontId="10" fillId="6" borderId="6" xfId="6" applyNumberFormat="1" applyFont="1" applyFill="1" applyBorder="1" applyAlignment="1" applyProtection="1">
      <alignment horizontal="center" vertical="center"/>
    </xf>
    <xf numFmtId="3" fontId="10" fillId="2" borderId="26" xfId="6" applyNumberFormat="1" applyFont="1" applyFill="1" applyBorder="1" applyAlignment="1" applyProtection="1">
      <alignment horizontal="center" vertical="center"/>
    </xf>
    <xf numFmtId="9" fontId="10" fillId="0" borderId="27" xfId="7" applyFont="1" applyFill="1" applyBorder="1" applyAlignment="1" applyProtection="1">
      <alignment horizontal="center" vertical="center"/>
    </xf>
    <xf numFmtId="9" fontId="10" fillId="0" borderId="28" xfId="7" applyFont="1" applyFill="1" applyBorder="1" applyAlignment="1" applyProtection="1">
      <alignment horizontal="center" vertical="center"/>
    </xf>
    <xf numFmtId="3" fontId="15" fillId="0" borderId="18" xfId="9" applyNumberFormat="1" applyFont="1" applyFill="1" applyBorder="1" applyAlignment="1" applyProtection="1">
      <alignment horizontal="center" vertical="center"/>
    </xf>
    <xf numFmtId="41" fontId="5" fillId="0" borderId="29" xfId="2" applyNumberFormat="1" applyFont="1" applyBorder="1" applyAlignment="1">
      <alignment horizontal="center" vertical="center" wrapText="1"/>
    </xf>
    <xf numFmtId="41" fontId="5" fillId="0" borderId="30" xfId="2" applyNumberFormat="1" applyFont="1" applyBorder="1" applyAlignment="1">
      <alignment horizontal="center" vertical="center" wrapText="1"/>
    </xf>
    <xf numFmtId="41" fontId="5" fillId="0" borderId="30" xfId="2" applyNumberFormat="1" applyFont="1" applyBorder="1" applyAlignment="1">
      <alignment horizontal="center" wrapText="1"/>
    </xf>
    <xf numFmtId="41" fontId="5" fillId="0" borderId="31" xfId="2" applyNumberFormat="1" applyFont="1" applyBorder="1" applyAlignment="1">
      <alignment horizontal="center" vertical="center" wrapText="1"/>
    </xf>
    <xf numFmtId="41" fontId="5" fillId="0" borderId="32" xfId="2" applyNumberFormat="1" applyFont="1" applyBorder="1" applyAlignment="1">
      <alignment horizontal="center" vertical="center" wrapText="1"/>
    </xf>
    <xf numFmtId="41" fontId="5" fillId="0" borderId="33" xfId="2" applyNumberFormat="1" applyFont="1" applyBorder="1" applyAlignment="1">
      <alignment horizontal="center" vertical="center" wrapText="1"/>
    </xf>
    <xf numFmtId="9" fontId="10" fillId="0" borderId="10" xfId="7" applyNumberFormat="1" applyFont="1" applyFill="1" applyBorder="1" applyAlignment="1" applyProtection="1">
      <alignment horizontal="center" vertical="center"/>
    </xf>
    <xf numFmtId="9" fontId="19" fillId="9" borderId="9" xfId="7" applyFont="1" applyFill="1" applyBorder="1" applyAlignment="1" applyProtection="1">
      <alignment horizontal="center" vertical="center"/>
    </xf>
    <xf numFmtId="41" fontId="1" fillId="0" borderId="32" xfId="2" applyNumberFormat="1" applyFont="1" applyBorder="1" applyAlignment="1">
      <alignment horizontal="center" vertical="center" wrapText="1"/>
    </xf>
    <xf numFmtId="41" fontId="3" fillId="0" borderId="32" xfId="2" applyNumberFormat="1" applyFont="1" applyBorder="1" applyAlignment="1">
      <alignment horizontal="center" vertical="center" wrapText="1"/>
    </xf>
    <xf numFmtId="3" fontId="10" fillId="2" borderId="2" xfId="6" applyNumberFormat="1" applyFont="1" applyFill="1" applyBorder="1" applyAlignment="1">
      <alignment horizontal="center" vertical="center"/>
    </xf>
    <xf numFmtId="3" fontId="10" fillId="10" borderId="25" xfId="6" applyNumberFormat="1" applyFont="1" applyFill="1" applyBorder="1" applyAlignment="1" applyProtection="1">
      <alignment horizontal="center" vertical="center"/>
    </xf>
    <xf numFmtId="3" fontId="10" fillId="10" borderId="6" xfId="6" applyNumberFormat="1" applyFont="1" applyFill="1" applyBorder="1" applyAlignment="1" applyProtection="1">
      <alignment horizontal="center" vertical="center"/>
    </xf>
    <xf numFmtId="3" fontId="10" fillId="10" borderId="14" xfId="9" applyNumberFormat="1" applyFont="1" applyFill="1" applyBorder="1" applyAlignment="1" applyProtection="1">
      <alignment horizontal="center" vertical="center"/>
    </xf>
    <xf numFmtId="3" fontId="10" fillId="10" borderId="18" xfId="9" applyNumberFormat="1" applyFont="1" applyFill="1" applyBorder="1" applyAlignment="1" applyProtection="1">
      <alignment horizontal="center" vertical="center"/>
    </xf>
    <xf numFmtId="3" fontId="15" fillId="10" borderId="18" xfId="9" applyNumberFormat="1" applyFont="1" applyFill="1" applyBorder="1" applyAlignment="1" applyProtection="1">
      <alignment horizontal="center" vertical="center"/>
    </xf>
    <xf numFmtId="41" fontId="1" fillId="0" borderId="32" xfId="2" applyNumberFormat="1" applyFont="1" applyBorder="1" applyAlignment="1">
      <alignment horizontal="center" vertical="center" wrapText="1"/>
    </xf>
    <xf numFmtId="41" fontId="8" fillId="0" borderId="0" xfId="2" applyNumberFormat="1" applyFont="1" applyBorder="1" applyAlignment="1">
      <alignment horizontal="center" vertical="center" wrapText="1"/>
    </xf>
    <xf numFmtId="41" fontId="8" fillId="0" borderId="33" xfId="2" applyNumberFormat="1" applyFont="1" applyBorder="1" applyAlignment="1">
      <alignment horizontal="center" vertical="center" wrapText="1"/>
    </xf>
    <xf numFmtId="41" fontId="3" fillId="0" borderId="32" xfId="2" applyNumberFormat="1" applyFont="1" applyBorder="1" applyAlignment="1">
      <alignment horizontal="center" vertical="center" wrapText="1"/>
    </xf>
    <xf numFmtId="41" fontId="3" fillId="0" borderId="0" xfId="2" applyNumberFormat="1" applyFont="1" applyBorder="1" applyAlignment="1">
      <alignment horizontal="center" vertical="center" wrapText="1"/>
    </xf>
    <xf numFmtId="41" fontId="3" fillId="0" borderId="33" xfId="2" applyNumberFormat="1" applyFont="1" applyBorder="1" applyAlignment="1">
      <alignment horizontal="center" vertical="center" wrapText="1"/>
    </xf>
    <xf numFmtId="0" fontId="8" fillId="8" borderId="37" xfId="6" applyFont="1" applyFill="1" applyBorder="1" applyAlignment="1">
      <alignment horizontal="center" vertical="center" wrapText="1"/>
    </xf>
    <xf numFmtId="0" fontId="8" fillId="8" borderId="34" xfId="6" applyFont="1" applyFill="1" applyBorder="1" applyAlignment="1">
      <alignment horizontal="center" vertical="center" wrapText="1"/>
    </xf>
    <xf numFmtId="0" fontId="8" fillId="8" borderId="38" xfId="6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165" fontId="13" fillId="5" borderId="30" xfId="9" applyNumberFormat="1" applyFont="1" applyFill="1" applyBorder="1" applyAlignment="1" applyProtection="1">
      <alignment horizontal="center" vertical="center"/>
    </xf>
    <xf numFmtId="167" fontId="17" fillId="2" borderId="35" xfId="6" applyNumberFormat="1" applyFont="1" applyFill="1" applyBorder="1" applyAlignment="1" applyProtection="1">
      <alignment horizontal="center" vertical="center"/>
    </xf>
    <xf numFmtId="167" fontId="17" fillId="2" borderId="21" xfId="6" applyNumberFormat="1" applyFont="1" applyFill="1" applyBorder="1" applyAlignment="1" applyProtection="1">
      <alignment horizontal="center" vertical="center"/>
    </xf>
    <xf numFmtId="167" fontId="17" fillId="2" borderId="36" xfId="6" applyNumberFormat="1" applyFont="1" applyFill="1" applyBorder="1" applyAlignment="1" applyProtection="1">
      <alignment horizontal="center" vertical="center"/>
    </xf>
  </cellXfs>
  <cellStyles count="11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 2" xfId="7" xr:uid="{00000000-0005-0000-0000-000008000000}"/>
    <cellStyle name="Porcentagem 4" xfId="8" xr:uid="{00000000-0005-0000-0000-000009000000}"/>
    <cellStyle name="Separador de milhares 2" xfId="9" xr:uid="{00000000-0005-0000-0000-00000A000000}"/>
    <cellStyle name="Separador de milhares 4" xfId="10" xr:uid="{00000000-0005-0000-0000-00000B000000}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toria%20Executiva\NQSP\estatistica\arquivos\estatistica\APRESENTA&#199;&#195;O%20PRODU&#199;&#195;O\DEZ20\META%202020%20cg%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as 1o. Semestre"/>
      <sheetName val="Qualitativas 1o. Semestre UPAh"/>
      <sheetName val="Qualitativas 2o. Semestre"/>
      <sheetName val="Qualitativas 2o. Semestre UPAh"/>
      <sheetName val="Quantitativa - 1o. Semestre"/>
      <sheetName val="Quantitativa 2o. Semestre"/>
    </sheetNames>
    <sheetDataSet>
      <sheetData sheetId="0"/>
      <sheetData sheetId="1"/>
      <sheetData sheetId="2"/>
      <sheetData sheetId="3"/>
      <sheetData sheetId="4">
        <row r="8">
          <cell r="B8">
            <v>43831</v>
          </cell>
          <cell r="E8">
            <v>43862</v>
          </cell>
          <cell r="H8">
            <v>43891</v>
          </cell>
          <cell r="K8">
            <v>43922</v>
          </cell>
          <cell r="N8">
            <v>43953</v>
          </cell>
          <cell r="Q8">
            <v>43983</v>
          </cell>
          <cell r="T8">
            <v>0</v>
          </cell>
          <cell r="V8" t="str">
            <v>MÉDIA ANO</v>
          </cell>
        </row>
        <row r="9">
          <cell r="B9" t="str">
            <v>PREV.</v>
          </cell>
          <cell r="C9" t="str">
            <v>REAL.</v>
          </cell>
        </row>
        <row r="10">
          <cell r="T10">
            <v>0</v>
          </cell>
        </row>
        <row r="11">
          <cell r="B11">
            <v>110</v>
          </cell>
          <cell r="C11">
            <v>213</v>
          </cell>
          <cell r="E11">
            <v>110</v>
          </cell>
          <cell r="F11">
            <v>208</v>
          </cell>
          <cell r="H11">
            <v>110</v>
          </cell>
          <cell r="I11">
            <v>223</v>
          </cell>
          <cell r="K11">
            <v>110</v>
          </cell>
          <cell r="L11">
            <v>113</v>
          </cell>
          <cell r="N11">
            <v>110</v>
          </cell>
          <cell r="O11">
            <v>117</v>
          </cell>
          <cell r="Q11">
            <v>110</v>
          </cell>
          <cell r="R11">
            <v>188</v>
          </cell>
          <cell r="U11">
            <v>110</v>
          </cell>
          <cell r="V11">
            <v>177</v>
          </cell>
        </row>
        <row r="12">
          <cell r="B12">
            <v>230</v>
          </cell>
          <cell r="C12">
            <v>200</v>
          </cell>
          <cell r="E12">
            <v>230</v>
          </cell>
          <cell r="F12">
            <v>217</v>
          </cell>
          <cell r="H12">
            <v>230</v>
          </cell>
          <cell r="I12">
            <v>205</v>
          </cell>
          <cell r="K12">
            <v>230</v>
          </cell>
          <cell r="L12">
            <v>145</v>
          </cell>
          <cell r="N12">
            <v>230</v>
          </cell>
          <cell r="O12">
            <v>157</v>
          </cell>
          <cell r="Q12">
            <v>230</v>
          </cell>
          <cell r="R12">
            <v>198</v>
          </cell>
          <cell r="U12">
            <v>230</v>
          </cell>
          <cell r="V12">
            <v>187</v>
          </cell>
        </row>
        <row r="13">
          <cell r="B13">
            <v>380</v>
          </cell>
          <cell r="C13">
            <v>244</v>
          </cell>
          <cell r="E13">
            <v>380</v>
          </cell>
          <cell r="F13">
            <v>239</v>
          </cell>
          <cell r="H13">
            <v>380</v>
          </cell>
          <cell r="I13">
            <v>270</v>
          </cell>
          <cell r="K13">
            <v>380</v>
          </cell>
          <cell r="L13">
            <v>149</v>
          </cell>
          <cell r="N13">
            <v>380</v>
          </cell>
          <cell r="O13">
            <v>205</v>
          </cell>
          <cell r="Q13">
            <v>380</v>
          </cell>
          <cell r="R13">
            <v>245</v>
          </cell>
          <cell r="U13">
            <v>380</v>
          </cell>
          <cell r="V13">
            <v>225</v>
          </cell>
        </row>
        <row r="14">
          <cell r="B14">
            <v>1030</v>
          </cell>
          <cell r="C14">
            <v>1250</v>
          </cell>
          <cell r="E14">
            <v>1030</v>
          </cell>
          <cell r="F14">
            <v>1232</v>
          </cell>
          <cell r="H14">
            <v>1030</v>
          </cell>
          <cell r="I14">
            <v>1241</v>
          </cell>
          <cell r="K14">
            <v>1030</v>
          </cell>
          <cell r="L14">
            <v>899</v>
          </cell>
          <cell r="N14">
            <v>1030</v>
          </cell>
          <cell r="O14">
            <v>976</v>
          </cell>
          <cell r="Q14">
            <v>1030</v>
          </cell>
          <cell r="R14">
            <v>1037</v>
          </cell>
          <cell r="U14">
            <v>1030</v>
          </cell>
          <cell r="V14">
            <v>1106</v>
          </cell>
        </row>
        <row r="16">
          <cell r="B16">
            <v>2400</v>
          </cell>
          <cell r="C16">
            <v>3260</v>
          </cell>
          <cell r="E16">
            <v>2400</v>
          </cell>
          <cell r="F16">
            <v>3295</v>
          </cell>
          <cell r="H16">
            <v>2400</v>
          </cell>
          <cell r="I16">
            <v>3091</v>
          </cell>
          <cell r="K16">
            <v>2400</v>
          </cell>
          <cell r="L16">
            <v>1946</v>
          </cell>
          <cell r="N16">
            <v>2400</v>
          </cell>
          <cell r="O16">
            <v>2948</v>
          </cell>
          <cell r="Q16">
            <v>2400</v>
          </cell>
          <cell r="R16">
            <v>3029</v>
          </cell>
          <cell r="U16">
            <v>2400</v>
          </cell>
          <cell r="V16">
            <v>2928</v>
          </cell>
        </row>
        <row r="19">
          <cell r="B19">
            <v>10200</v>
          </cell>
          <cell r="C19">
            <v>8479</v>
          </cell>
          <cell r="E19">
            <v>10200</v>
          </cell>
          <cell r="F19">
            <v>7816</v>
          </cell>
          <cell r="H19">
            <v>10200</v>
          </cell>
          <cell r="I19">
            <v>7541</v>
          </cell>
          <cell r="K19">
            <v>10200</v>
          </cell>
          <cell r="L19">
            <v>6989</v>
          </cell>
          <cell r="N19">
            <v>10200</v>
          </cell>
          <cell r="O19">
            <v>4763</v>
          </cell>
          <cell r="Q19">
            <v>10200</v>
          </cell>
          <cell r="R19">
            <v>4198</v>
          </cell>
          <cell r="U19">
            <v>10200</v>
          </cell>
          <cell r="V19">
            <v>6631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18" customFormat="1" ht="15" customHeight="1" x14ac:dyDescent="0.25">
      <c r="A1" s="47"/>
      <c r="B1" s="48"/>
      <c r="C1" s="48"/>
      <c r="D1" s="48"/>
      <c r="E1" s="48"/>
      <c r="F1" s="48"/>
      <c r="G1" s="48"/>
      <c r="H1" s="48"/>
      <c r="I1" s="49"/>
      <c r="J1" s="48"/>
      <c r="K1" s="48"/>
      <c r="L1" s="48"/>
      <c r="M1" s="48"/>
      <c r="N1" s="48"/>
      <c r="O1" s="48"/>
      <c r="P1" s="48"/>
      <c r="Q1" s="48"/>
      <c r="R1" s="48"/>
      <c r="S1" s="50"/>
      <c r="T1" s="47"/>
    </row>
    <row r="2" spans="1:23" s="18" customFormat="1" ht="15.75" customHeight="1" x14ac:dyDescent="0.25">
      <c r="A2" s="63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T2" s="55"/>
    </row>
    <row r="3" spans="1:23" s="18" customFormat="1" ht="15.75" customHeight="1" x14ac:dyDescent="0.25">
      <c r="A3" s="66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/>
      <c r="T3" s="56"/>
    </row>
    <row r="4" spans="1:23" s="18" customFormat="1" ht="15.75" customHeight="1" thickBot="1" x14ac:dyDescent="0.3">
      <c r="A4" s="51"/>
      <c r="B4" s="20"/>
      <c r="C4" s="20"/>
      <c r="D4" s="20"/>
      <c r="E4" s="20"/>
      <c r="F4" s="20"/>
      <c r="G4" s="20"/>
      <c r="H4" s="20"/>
      <c r="I4" s="19"/>
      <c r="S4" s="52"/>
      <c r="T4" s="51"/>
    </row>
    <row r="5" spans="1:23" s="21" customFormat="1" ht="24" customHeight="1" x14ac:dyDescent="0.25">
      <c r="A5" s="72" t="s">
        <v>21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/>
      <c r="U5" s="18"/>
      <c r="V5" s="18"/>
      <c r="W5" s="18"/>
    </row>
    <row r="6" spans="1:23" s="21" customFormat="1" ht="24" customHeight="1" thickBot="1" x14ac:dyDescent="0.3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/>
      <c r="U6" s="18"/>
      <c r="V6" s="18"/>
      <c r="W6" s="18"/>
    </row>
    <row r="7" spans="1:23" s="1" customFormat="1" ht="16.5" thickBot="1" x14ac:dyDescent="0.3">
      <c r="A7" s="69" t="s">
        <v>22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T7"/>
      <c r="U7" s="7" t="s">
        <v>9</v>
      </c>
      <c r="V7" s="8">
        <v>7</v>
      </c>
    </row>
    <row r="8" spans="1:23" s="1" customFormat="1" ht="16.5" thickBot="1" x14ac:dyDescent="0.3">
      <c r="A8" s="36" t="s">
        <v>0</v>
      </c>
      <c r="B8" s="79">
        <v>44378</v>
      </c>
      <c r="C8" s="77"/>
      <c r="D8" s="77"/>
      <c r="E8" s="77">
        <v>44409</v>
      </c>
      <c r="F8" s="77"/>
      <c r="G8" s="77"/>
      <c r="H8" s="77" t="s">
        <v>25</v>
      </c>
      <c r="I8" s="77"/>
      <c r="J8" s="77"/>
      <c r="K8" s="77">
        <v>44470</v>
      </c>
      <c r="L8" s="77"/>
      <c r="M8" s="78"/>
      <c r="N8" s="77">
        <v>44502</v>
      </c>
      <c r="O8" s="77"/>
      <c r="P8" s="78"/>
      <c r="Q8" s="77">
        <v>44533</v>
      </c>
      <c r="R8" s="77"/>
      <c r="S8" s="78"/>
      <c r="T8"/>
      <c r="U8" s="13" t="s">
        <v>5</v>
      </c>
      <c r="V8" s="14" t="s">
        <v>5</v>
      </c>
      <c r="W8" s="14" t="s">
        <v>5</v>
      </c>
    </row>
    <row r="9" spans="1:23" s="1" customFormat="1" ht="12" customHeight="1" thickBot="1" x14ac:dyDescent="0.3">
      <c r="A9" s="37" t="s">
        <v>1</v>
      </c>
      <c r="B9" s="10" t="s">
        <v>2</v>
      </c>
      <c r="C9" s="34" t="s">
        <v>3</v>
      </c>
      <c r="D9" s="43" t="s">
        <v>4</v>
      </c>
      <c r="E9" s="10" t="s">
        <v>2</v>
      </c>
      <c r="F9" s="34" t="s">
        <v>3</v>
      </c>
      <c r="G9" s="43" t="s">
        <v>4</v>
      </c>
      <c r="H9" s="10" t="s">
        <v>2</v>
      </c>
      <c r="I9" s="34" t="s">
        <v>3</v>
      </c>
      <c r="J9" s="43" t="s">
        <v>4</v>
      </c>
      <c r="K9" s="10" t="s">
        <v>2</v>
      </c>
      <c r="L9" s="34" t="s">
        <v>3</v>
      </c>
      <c r="M9" s="35" t="s">
        <v>4</v>
      </c>
      <c r="N9" s="10" t="s">
        <v>2</v>
      </c>
      <c r="O9" s="34" t="s">
        <v>3</v>
      </c>
      <c r="P9" s="35" t="s">
        <v>4</v>
      </c>
      <c r="Q9" s="10" t="s">
        <v>2</v>
      </c>
      <c r="R9" s="34" t="s">
        <v>3</v>
      </c>
      <c r="S9" s="35" t="s">
        <v>4</v>
      </c>
      <c r="T9"/>
      <c r="U9" s="10" t="s">
        <v>2</v>
      </c>
      <c r="V9" s="9" t="s">
        <v>3</v>
      </c>
      <c r="W9" s="9" t="s">
        <v>4</v>
      </c>
    </row>
    <row r="10" spans="1:23" s="2" customFormat="1" x14ac:dyDescent="0.25">
      <c r="A10" s="40" t="s">
        <v>14</v>
      </c>
      <c r="B10" s="32">
        <v>400</v>
      </c>
      <c r="C10" s="58"/>
      <c r="D10" s="44">
        <f>IFERROR(C10/B10,0)</f>
        <v>0</v>
      </c>
      <c r="E10" s="32">
        <v>400</v>
      </c>
      <c r="F10" s="58"/>
      <c r="G10" s="44">
        <f>IFERROR(F10/E10,0)</f>
        <v>0</v>
      </c>
      <c r="H10" s="32">
        <f>400/2</f>
        <v>200</v>
      </c>
      <c r="I10" s="41">
        <v>141</v>
      </c>
      <c r="J10" s="44">
        <f>IFERROR(I10/H10,0)</f>
        <v>0.71</v>
      </c>
      <c r="K10" s="32">
        <v>400</v>
      </c>
      <c r="L10" s="41">
        <v>335</v>
      </c>
      <c r="M10" s="38">
        <f>IFERROR(L10/K10,0)</f>
        <v>0.84</v>
      </c>
      <c r="N10" s="32">
        <v>400</v>
      </c>
      <c r="O10" s="41">
        <v>341</v>
      </c>
      <c r="P10" s="38">
        <f>IFERROR(O10/N10,0)</f>
        <v>0.85</v>
      </c>
      <c r="Q10" s="32">
        <v>400</v>
      </c>
      <c r="R10" s="41">
        <v>446</v>
      </c>
      <c r="S10" s="38">
        <f>IFERROR(R10/Q10,0)</f>
        <v>1.1200000000000001</v>
      </c>
      <c r="T10"/>
      <c r="U10" s="32">
        <v>310</v>
      </c>
      <c r="V10" s="32">
        <f>('Quantitativa 2o. Semestre'!C10+'Quantitativa 2o. Semestre'!F10+'Quantitativa 2o. Semestre'!I10+'Quantitativa 2o. Semestre'!L10+'Quantitativa 2o. Semestre'!O10+'Quantitativa 2o. Semestre'!R10+C10+F10+I10+L10+O10+R10)/$V$7</f>
        <v>361</v>
      </c>
      <c r="W10" s="22">
        <f>V10/U10</f>
        <v>1.1599999999999999</v>
      </c>
    </row>
    <row r="11" spans="1:23" x14ac:dyDescent="0.25">
      <c r="A11" s="40" t="s">
        <v>6</v>
      </c>
      <c r="B11" s="27">
        <v>110</v>
      </c>
      <c r="C11" s="59"/>
      <c r="D11" s="25">
        <f>IFERROR(C11/B11,0)</f>
        <v>0</v>
      </c>
      <c r="E11" s="27">
        <v>110</v>
      </c>
      <c r="F11" s="59"/>
      <c r="G11" s="25">
        <f>IFERROR(F11/E11,0)</f>
        <v>0</v>
      </c>
      <c r="H11" s="27">
        <f>110/2</f>
        <v>55</v>
      </c>
      <c r="I11" s="42">
        <v>87</v>
      </c>
      <c r="J11" s="53">
        <f>IFERROR(I11/H11,0)</f>
        <v>1.58</v>
      </c>
      <c r="K11" s="27">
        <v>110</v>
      </c>
      <c r="L11" s="42">
        <v>212</v>
      </c>
      <c r="M11" s="5">
        <f>IFERROR(L11/K11,0)</f>
        <v>1.93</v>
      </c>
      <c r="N11" s="27">
        <v>110</v>
      </c>
      <c r="O11" s="42">
        <v>215</v>
      </c>
      <c r="P11" s="5">
        <f>IFERROR(O11/N11,0)</f>
        <v>1.95</v>
      </c>
      <c r="Q11" s="27">
        <v>110</v>
      </c>
      <c r="R11" s="42">
        <v>197</v>
      </c>
      <c r="S11" s="5">
        <f>IFERROR(R11/Q11,0)</f>
        <v>1.79</v>
      </c>
      <c r="U11" s="27">
        <v>110</v>
      </c>
      <c r="V11" s="27">
        <f>('Quantitativa 2o. Semestre'!C11+'Quantitativa 2o. Semestre'!F11+'Quantitativa 2o. Semestre'!I11+'Quantitativa 2o. Semestre'!L11+'Quantitativa 2o. Semestre'!O11+'Quantitativa 2o. Semestre'!R11+C11+F11+I11+L11+O11+R11)/$V$7</f>
        <v>203</v>
      </c>
      <c r="W11" s="22">
        <f>V11/U11</f>
        <v>1.85</v>
      </c>
    </row>
    <row r="12" spans="1:23" x14ac:dyDescent="0.25">
      <c r="A12" s="40" t="s">
        <v>7</v>
      </c>
      <c r="B12" s="27">
        <v>230</v>
      </c>
      <c r="C12" s="59"/>
      <c r="D12" s="25">
        <f>IFERROR(C12/B12,0)</f>
        <v>0</v>
      </c>
      <c r="E12" s="27">
        <v>230</v>
      </c>
      <c r="F12" s="59"/>
      <c r="G12" s="25">
        <f>IFERROR(F12/E12,0)</f>
        <v>0</v>
      </c>
      <c r="H12" s="27">
        <f>230/2</f>
        <v>115</v>
      </c>
      <c r="I12" s="42">
        <v>108</v>
      </c>
      <c r="J12" s="53">
        <f>IFERROR(I12/H12,0)</f>
        <v>0.94</v>
      </c>
      <c r="K12" s="27">
        <v>230</v>
      </c>
      <c r="L12" s="42">
        <v>236</v>
      </c>
      <c r="M12" s="5">
        <f>IFERROR(L12/K12,0)</f>
        <v>1.03</v>
      </c>
      <c r="N12" s="27">
        <v>230</v>
      </c>
      <c r="O12" s="42">
        <v>221</v>
      </c>
      <c r="P12" s="5">
        <f>IFERROR(O12/N12,0)</f>
        <v>0.96</v>
      </c>
      <c r="Q12" s="27">
        <v>230</v>
      </c>
      <c r="R12" s="42">
        <v>232</v>
      </c>
      <c r="S12" s="5">
        <f>IFERROR(R12/Q12,0)</f>
        <v>1.01</v>
      </c>
      <c r="U12" s="27">
        <v>230</v>
      </c>
      <c r="V12" s="27">
        <f>('Quantitativa 2o. Semestre'!C12+'Quantitativa 2o. Semestre'!F12+'Quantitativa 2o. Semestre'!I12+'Quantitativa 2o. Semestre'!L12+'Quantitativa 2o. Semestre'!O12+'Quantitativa 2o. Semestre'!R12+C12+F12+I12+L12+O12+R12)/$V$7</f>
        <v>228</v>
      </c>
      <c r="W12" s="22">
        <f>V12/U12</f>
        <v>0.99</v>
      </c>
    </row>
    <row r="13" spans="1:23" x14ac:dyDescent="0.25">
      <c r="A13" s="40" t="s">
        <v>8</v>
      </c>
      <c r="B13" s="27">
        <v>280</v>
      </c>
      <c r="C13" s="59"/>
      <c r="D13" s="25">
        <f>IFERROR(C13/B13,0)</f>
        <v>0</v>
      </c>
      <c r="E13" s="27">
        <v>280</v>
      </c>
      <c r="F13" s="59"/>
      <c r="G13" s="25">
        <f>IFERROR(F13/E13,0)</f>
        <v>0</v>
      </c>
      <c r="H13" s="27">
        <f>280/2</f>
        <v>140</v>
      </c>
      <c r="I13" s="42">
        <v>145</v>
      </c>
      <c r="J13" s="25">
        <f>IFERROR(I13/H13,0)</f>
        <v>1.04</v>
      </c>
      <c r="K13" s="27">
        <v>280</v>
      </c>
      <c r="L13" s="42">
        <v>288</v>
      </c>
      <c r="M13" s="5">
        <f>IFERROR(L13/K13,0)</f>
        <v>1.03</v>
      </c>
      <c r="N13" s="27">
        <v>280</v>
      </c>
      <c r="O13" s="42">
        <v>252</v>
      </c>
      <c r="P13" s="5">
        <f>IFERROR(O13/N13,0)</f>
        <v>0.9</v>
      </c>
      <c r="Q13" s="27">
        <v>280</v>
      </c>
      <c r="R13" s="42">
        <v>255</v>
      </c>
      <c r="S13" s="5">
        <f>IFERROR(R13/Q13,0)</f>
        <v>0.91</v>
      </c>
      <c r="U13" s="27">
        <v>380</v>
      </c>
      <c r="V13" s="27">
        <f>('Quantitativa 2o. Semestre'!C13+'Quantitativa 2o. Semestre'!F13+'Quantitativa 2o. Semestre'!I13+'Quantitativa 2o. Semestre'!L13+'Quantitativa 2o. Semestre'!O13+'Quantitativa 2o. Semestre'!R13+C13+F13+I13+L13+O13+R13)/$V$7</f>
        <v>269</v>
      </c>
      <c r="W13" s="22">
        <f>V13/U13</f>
        <v>0.71</v>
      </c>
    </row>
    <row r="14" spans="1:23" ht="16.5" thickBot="1" x14ac:dyDescent="0.3">
      <c r="A14" s="30" t="s">
        <v>15</v>
      </c>
      <c r="B14" s="28">
        <f>SUM(B10:B13)</f>
        <v>1020</v>
      </c>
      <c r="C14" s="60">
        <f t="shared" ref="C14:L14" si="0">SUM(C10:C13)</f>
        <v>0</v>
      </c>
      <c r="D14" s="26">
        <f>IFERROR(C14/B14,0)</f>
        <v>0</v>
      </c>
      <c r="E14" s="28">
        <f>SUM(E10:E13)</f>
        <v>1020</v>
      </c>
      <c r="F14" s="60">
        <f t="shared" si="0"/>
        <v>0</v>
      </c>
      <c r="G14" s="26">
        <f>IFERROR(F14/E14,0)</f>
        <v>0</v>
      </c>
      <c r="H14" s="28">
        <f>SUM(H10:H13)</f>
        <v>510</v>
      </c>
      <c r="I14" s="31">
        <f t="shared" si="0"/>
        <v>481</v>
      </c>
      <c r="J14" s="26">
        <f>IFERROR(I14/H14,0)</f>
        <v>0.94</v>
      </c>
      <c r="K14" s="28">
        <f>SUM(K10:K13)</f>
        <v>1020</v>
      </c>
      <c r="L14" s="31">
        <f t="shared" si="0"/>
        <v>1071</v>
      </c>
      <c r="M14" s="17">
        <f>IFERROR(L14/K14,0)</f>
        <v>1.05</v>
      </c>
      <c r="N14" s="28">
        <f>SUM(N10:N13)</f>
        <v>1020</v>
      </c>
      <c r="O14" s="31">
        <f>SUM(O10:O13)</f>
        <v>1029</v>
      </c>
      <c r="P14" s="17">
        <f>IFERROR(O14/N14,0)</f>
        <v>1.01</v>
      </c>
      <c r="Q14" s="28">
        <f>SUM(Q10:Q13)</f>
        <v>1020</v>
      </c>
      <c r="R14" s="31">
        <f>SUM(R10:R13)</f>
        <v>1130</v>
      </c>
      <c r="S14" s="17">
        <f>IFERROR(R14/Q14,0)</f>
        <v>1.1100000000000001</v>
      </c>
      <c r="U14" s="23">
        <f>SUM(U10:U13)</f>
        <v>1030</v>
      </c>
      <c r="V14" s="23">
        <f>('Quantitativa 2o. Semestre'!C14+'Quantitativa 2o. Semestre'!F14+'Quantitativa 2o. Semestre'!I14+'Quantitativa 2o. Semestre'!L14+'Quantitativa 2o. Semestre'!O14+'Quantitativa 2o. Semestre'!R14+C14+F14+I14+L14+O14+R14)/$V$7</f>
        <v>1060</v>
      </c>
      <c r="W14" s="22">
        <f>V14/U14</f>
        <v>1.03</v>
      </c>
    </row>
    <row r="15" spans="1:23" s="1" customFormat="1" ht="12" customHeight="1" thickBot="1" x14ac:dyDescent="0.3">
      <c r="A15" s="29" t="s">
        <v>18</v>
      </c>
      <c r="B15" s="10" t="s">
        <v>2</v>
      </c>
      <c r="C15" s="34" t="s">
        <v>3</v>
      </c>
      <c r="D15" s="43" t="s">
        <v>4</v>
      </c>
      <c r="E15" s="10" t="s">
        <v>2</v>
      </c>
      <c r="F15" s="34" t="s">
        <v>3</v>
      </c>
      <c r="G15" s="43" t="s">
        <v>4</v>
      </c>
      <c r="H15" s="10" t="s">
        <v>2</v>
      </c>
      <c r="I15" s="34" t="s">
        <v>3</v>
      </c>
      <c r="J15" s="43" t="s">
        <v>4</v>
      </c>
      <c r="K15" s="10" t="s">
        <v>2</v>
      </c>
      <c r="L15" s="34" t="s">
        <v>3</v>
      </c>
      <c r="M15" s="35" t="s">
        <v>4</v>
      </c>
      <c r="N15" s="10" t="s">
        <v>2</v>
      </c>
      <c r="O15" s="34" t="s">
        <v>3</v>
      </c>
      <c r="P15" s="35" t="s">
        <v>4</v>
      </c>
      <c r="Q15" s="10" t="s">
        <v>2</v>
      </c>
      <c r="R15" s="34" t="s">
        <v>3</v>
      </c>
      <c r="S15" s="35" t="s">
        <v>4</v>
      </c>
      <c r="T15"/>
      <c r="U15" s="10" t="s">
        <v>2</v>
      </c>
      <c r="V15" s="9" t="s">
        <v>3</v>
      </c>
      <c r="W15" s="9" t="s">
        <v>4</v>
      </c>
    </row>
    <row r="16" spans="1:23" ht="16.5" thickBot="1" x14ac:dyDescent="0.3">
      <c r="A16" s="30" t="s">
        <v>17</v>
      </c>
      <c r="B16" s="39">
        <v>2400</v>
      </c>
      <c r="C16" s="61"/>
      <c r="D16" s="45">
        <f>C16/B16</f>
        <v>0</v>
      </c>
      <c r="E16" s="39">
        <v>2400</v>
      </c>
      <c r="F16" s="62"/>
      <c r="G16" s="45">
        <f>F16/E16</f>
        <v>0</v>
      </c>
      <c r="H16" s="39">
        <f>2400/2</f>
        <v>1200</v>
      </c>
      <c r="I16" s="46">
        <v>1313</v>
      </c>
      <c r="J16" s="45">
        <f>I16/H16</f>
        <v>1.0900000000000001</v>
      </c>
      <c r="K16" s="39">
        <v>2400</v>
      </c>
      <c r="L16" s="46">
        <v>2912</v>
      </c>
      <c r="M16" s="33">
        <f>L16/K16</f>
        <v>1.21</v>
      </c>
      <c r="N16" s="39">
        <v>2400</v>
      </c>
      <c r="O16" s="46">
        <v>2956</v>
      </c>
      <c r="P16" s="33">
        <f>O16/N16</f>
        <v>1.23</v>
      </c>
      <c r="Q16" s="39">
        <v>2400</v>
      </c>
      <c r="R16" s="46">
        <v>2800</v>
      </c>
      <c r="S16" s="33">
        <f>R16/Q16</f>
        <v>1.17</v>
      </c>
      <c r="U16" s="27">
        <v>2400</v>
      </c>
      <c r="V16" s="32">
        <f>('Quantitativa 2o. Semestre'!C16+'Quantitativa 2o. Semestre'!F16+'Quantitativa 2o. Semestre'!I16+'Quantitativa 2o. Semestre'!L16+'Quantitativa 2o. Semestre'!O16+'Quantitativa 2o. Semestre'!R16+C16+F16+I16+L16+O16+R16)/$V$7</f>
        <v>2852</v>
      </c>
      <c r="W16" s="22">
        <f>V16/U16</f>
        <v>1.19</v>
      </c>
    </row>
    <row r="17" spans="1:23" ht="16.5" thickBot="1" x14ac:dyDescent="0.3">
      <c r="A17" s="29" t="s">
        <v>19</v>
      </c>
      <c r="B17" s="10" t="s">
        <v>2</v>
      </c>
      <c r="C17" s="34" t="s">
        <v>3</v>
      </c>
      <c r="D17" s="43" t="s">
        <v>4</v>
      </c>
      <c r="E17" s="10" t="s">
        <v>2</v>
      </c>
      <c r="F17" s="34" t="s">
        <v>3</v>
      </c>
      <c r="G17" s="43" t="s">
        <v>4</v>
      </c>
      <c r="H17" s="10" t="s">
        <v>2</v>
      </c>
      <c r="I17" s="34" t="s">
        <v>3</v>
      </c>
      <c r="J17" s="43" t="s">
        <v>4</v>
      </c>
      <c r="K17" s="10" t="s">
        <v>2</v>
      </c>
      <c r="L17" s="34" t="s">
        <v>3</v>
      </c>
      <c r="M17" s="35" t="s">
        <v>4</v>
      </c>
      <c r="N17" s="10" t="s">
        <v>2</v>
      </c>
      <c r="O17" s="34" t="s">
        <v>3</v>
      </c>
      <c r="P17" s="35" t="s">
        <v>4</v>
      </c>
      <c r="Q17" s="10" t="s">
        <v>2</v>
      </c>
      <c r="R17" s="34" t="s">
        <v>3</v>
      </c>
      <c r="S17" s="35" t="s">
        <v>4</v>
      </c>
      <c r="U17" s="10" t="s">
        <v>2</v>
      </c>
      <c r="V17" s="9" t="s">
        <v>3</v>
      </c>
      <c r="W17" s="9" t="s">
        <v>4</v>
      </c>
    </row>
    <row r="18" spans="1:23" ht="16.5" thickBot="1" x14ac:dyDescent="0.3">
      <c r="A18" s="30" t="s">
        <v>20</v>
      </c>
      <c r="B18" s="57">
        <v>6400</v>
      </c>
      <c r="C18" s="61"/>
      <c r="D18" s="45">
        <f>C18/B18</f>
        <v>0</v>
      </c>
      <c r="E18" s="57">
        <v>6400</v>
      </c>
      <c r="F18" s="62"/>
      <c r="G18" s="45">
        <f>F18/E18</f>
        <v>0</v>
      </c>
      <c r="H18" s="57">
        <v>5063</v>
      </c>
      <c r="I18" s="46">
        <v>3312</v>
      </c>
      <c r="J18" s="45">
        <f>I18/H18</f>
        <v>0.65</v>
      </c>
      <c r="K18" s="57">
        <v>10125</v>
      </c>
      <c r="L18" s="46">
        <v>6685</v>
      </c>
      <c r="M18" s="33">
        <f>L18/K18</f>
        <v>0.66</v>
      </c>
      <c r="N18" s="57">
        <v>10125</v>
      </c>
      <c r="O18" s="46">
        <v>7371</v>
      </c>
      <c r="P18" s="33">
        <f>O18/N18</f>
        <v>0.73</v>
      </c>
      <c r="Q18" s="57">
        <v>10125</v>
      </c>
      <c r="R18" s="46">
        <v>9724</v>
      </c>
      <c r="S18" s="33">
        <f>R18/Q18</f>
        <v>0.96</v>
      </c>
      <c r="U18" s="10">
        <v>10200</v>
      </c>
      <c r="V18" s="23">
        <f>('Quantitativa 2o. Semestre'!C18+'Quantitativa 2o. Semestre'!F18+'Quantitativa 2o. Semestre'!I18+'Quantitativa 2o. Semestre'!L18+'Quantitativa 2o. Semestre'!O18+'Quantitativa 2o. Semestre'!R18+C18+F18+I18+L18+O18+R18)/$V$7</f>
        <v>7741</v>
      </c>
      <c r="W18" s="54">
        <f>V18/U18</f>
        <v>0.76</v>
      </c>
    </row>
    <row r="19" spans="1:23" customFormat="1" ht="15" x14ac:dyDescent="0.25"/>
    <row r="20" spans="1:23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U20" s="11"/>
      <c r="V20" s="11"/>
      <c r="W20" s="11"/>
    </row>
    <row r="21" spans="1:23" s="16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2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5"/>
      <c r="B142" s="76" t="s">
        <v>10</v>
      </c>
      <c r="C142" s="76"/>
      <c r="D142" s="76"/>
      <c r="E142" s="76" t="s">
        <v>11</v>
      </c>
      <c r="F142" s="76"/>
      <c r="G142" s="76"/>
      <c r="H142" s="76" t="s">
        <v>12</v>
      </c>
      <c r="I142" s="76"/>
      <c r="J142" s="76"/>
      <c r="K142" s="76" t="s">
        <v>13</v>
      </c>
      <c r="L142" s="76"/>
      <c r="M142" s="76"/>
      <c r="N142" s="24"/>
      <c r="O142" s="24"/>
      <c r="P142" s="24"/>
      <c r="Q142" s="24"/>
      <c r="R142" s="24"/>
      <c r="S142" s="24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Quantitativa 2o. Semestre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2021-10-04T16:27:18Z</cp:lastPrinted>
  <dcterms:created xsi:type="dcterms:W3CDTF">2015-02-26T01:02:49Z</dcterms:created>
  <dcterms:modified xsi:type="dcterms:W3CDTF">2022-01-12T14:40:04Z</dcterms:modified>
</cp:coreProperties>
</file>